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лена Витальевна\Desktop\кадры\Коррупция\Размещение на сайте\"/>
    </mc:Choice>
  </mc:AlternateContent>
  <xr:revisionPtr revIDLastSave="0" documentId="8_{E7D3D28D-A475-4937-A0D3-75A1425E6E25}" xr6:coauthVersionLast="47" xr6:coauthVersionMax="47" xr10:uidLastSave="{00000000-0000-0000-0000-000000000000}"/>
  <bookViews>
    <workbookView xWindow="-120" yWindow="-120" windowWidth="29040" windowHeight="15840" xr2:uid="{76481E88-4F1C-4C9F-AB4A-7C7A78F4C6DB}"/>
  </bookViews>
  <sheets>
    <sheet name="2022" sheetId="1" r:id="rId1"/>
    <sheet name="2021" sheetId="5" r:id="rId2"/>
    <sheet name="2020" sheetId="4" r:id="rId3"/>
    <sheet name="2019" sheetId="3" r:id="rId4"/>
    <sheet name="2018 год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E12" i="5" s="1"/>
  <c r="D11" i="5"/>
  <c r="E11" i="5" s="1"/>
  <c r="D10" i="5"/>
  <c r="E10" i="5" s="1"/>
  <c r="D9" i="5"/>
  <c r="E9" i="5" s="1"/>
  <c r="D8" i="5"/>
  <c r="E8" i="5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14" i="3" l="1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13" i="2"/>
  <c r="E13" i="2" s="1"/>
  <c r="D12" i="2"/>
  <c r="E12" i="2" s="1"/>
  <c r="D11" i="2"/>
  <c r="E11" i="2" s="1"/>
  <c r="D10" i="2"/>
  <c r="E10" i="2" s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<sst xmlns="http://schemas.openxmlformats.org/spreadsheetml/2006/main" count="72" uniqueCount="22">
  <si>
    <t>Информация о среднемесячной заработной плате руководителей, их заместителей и</t>
  </si>
  <si>
    <t>главных бухгалтеров ГКУЗ "ЦКДМО" в соответствии с Приказом Минздрава Челябинской</t>
  </si>
  <si>
    <t xml:space="preserve">области от 16.03.2018 года № 496 </t>
  </si>
  <si>
    <t>за 2022 год</t>
  </si>
  <si>
    <t>Наименование должности</t>
  </si>
  <si>
    <t xml:space="preserve">Норма рабочих дней в году </t>
  </si>
  <si>
    <t>Кол-во отработанных дней перевеченных в месяцы (кол-во дней/(норма дней /12 мес))</t>
  </si>
  <si>
    <t>Размер среднемесячной заработной платы за 2022 год с учетом районного коэффициента</t>
  </si>
  <si>
    <t>директор</t>
  </si>
  <si>
    <t>главный бухгалтер</t>
  </si>
  <si>
    <t>заместитель директора</t>
  </si>
  <si>
    <t>заместитель директора по финансовым вопросам</t>
  </si>
  <si>
    <t>за 2018 год</t>
  </si>
  <si>
    <t>Размер среднемесячной заработной платы за 2018 год с учетом районного коэффициента (рублей)</t>
  </si>
  <si>
    <t>за 2019 год</t>
  </si>
  <si>
    <t>Размер среднемесячной заработной платы за 2019 год с учетом районного коэффициента</t>
  </si>
  <si>
    <t>за 2020 год</t>
  </si>
  <si>
    <t>Размер среднемесячной заработной платы за 2020 год с учетом районного коэффициента</t>
  </si>
  <si>
    <t>за 2021 год</t>
  </si>
  <si>
    <t>Размер среднемесячной заработной платы за 2021 год с учетом районного коэффициента</t>
  </si>
  <si>
    <t>Начисленная средняя заработная плата 211 КОСГУ (рублей)</t>
  </si>
  <si>
    <t>Начисленная средняя заработная плата 211 КОСГУ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</si>
</sst>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9C57-3C26-4D03-A3F1-8F78C4981CF4}">
  <sheetPr>
    <pageSetUpPr fitToPage="1"/>
  </sheetPr>
  <dimension ref="A2:F12"/>
  <sheetViews>
    <sheetView tabSelected="1" workbookViewId="0">
      <selection activeCell="B8" sqref="B8"/>
    </sheetView>
  </sheetViews>
  <sheetFormatPr defaultRowHeight="15" x14ac:dyDescent="0.25"/>
  <cols>
    <col min="1" max="1" width="33" bestFit="1" customWidth="1"/>
    <col min="2" max="2" width="47.85546875" bestFit="1" customWidth="1"/>
    <col min="3" max="4" width="17.85546875" hidden="1" customWidth="1"/>
    <col min="5" max="5" width="19.28515625" hidden="1" customWidth="1"/>
    <col min="6" max="6" width="21.140625" customWidth="1"/>
  </cols>
  <sheetData>
    <row r="2" spans="1:6" x14ac:dyDescent="0.25">
      <c r="A2" s="8" t="s">
        <v>0</v>
      </c>
      <c r="B2" s="8"/>
      <c r="C2" s="8"/>
      <c r="D2" s="8"/>
      <c r="E2" s="8"/>
      <c r="F2" s="8"/>
    </row>
    <row r="3" spans="1:6" x14ac:dyDescent="0.25">
      <c r="A3" s="8" t="s">
        <v>1</v>
      </c>
      <c r="B3" s="8"/>
      <c r="C3" s="8"/>
      <c r="D3" s="8"/>
      <c r="E3" s="8"/>
      <c r="F3" s="8"/>
    </row>
    <row r="4" spans="1:6" x14ac:dyDescent="0.25">
      <c r="A4" s="8" t="s">
        <v>2</v>
      </c>
      <c r="B4" s="8"/>
      <c r="C4" s="8"/>
      <c r="D4" s="8"/>
      <c r="E4" s="8"/>
      <c r="F4" s="8"/>
    </row>
    <row r="5" spans="1:6" x14ac:dyDescent="0.25">
      <c r="B5" s="1" t="s">
        <v>3</v>
      </c>
    </row>
    <row r="7" spans="1:6" s="3" customFormat="1" ht="105" x14ac:dyDescent="0.25">
      <c r="A7" s="2" t="s">
        <v>4</v>
      </c>
      <c r="B7" s="2" t="s">
        <v>21</v>
      </c>
      <c r="C7" s="2" t="s">
        <v>5</v>
      </c>
      <c r="D7" s="2" t="s">
        <v>6</v>
      </c>
      <c r="E7" s="2" t="s">
        <v>7</v>
      </c>
    </row>
    <row r="8" spans="1:6" x14ac:dyDescent="0.25">
      <c r="A8" s="4" t="s">
        <v>8</v>
      </c>
      <c r="B8" s="5">
        <v>149355.35999999999</v>
      </c>
      <c r="C8" s="4">
        <v>247</v>
      </c>
      <c r="D8" s="4">
        <f>247/(C8/12)</f>
        <v>12</v>
      </c>
      <c r="E8" s="6">
        <v>149355.35999999999</v>
      </c>
    </row>
    <row r="9" spans="1:6" x14ac:dyDescent="0.25">
      <c r="A9" s="4" t="s">
        <v>9</v>
      </c>
      <c r="B9" s="5">
        <v>93994.76</v>
      </c>
      <c r="C9" s="4">
        <v>247</v>
      </c>
      <c r="D9" s="4">
        <f>247/(C9/12)</f>
        <v>12</v>
      </c>
      <c r="E9" s="6">
        <v>93994.76</v>
      </c>
    </row>
    <row r="10" spans="1:6" x14ac:dyDescent="0.25">
      <c r="A10" s="4" t="s">
        <v>10</v>
      </c>
      <c r="B10" s="5">
        <v>92605.98</v>
      </c>
      <c r="C10" s="4">
        <v>247</v>
      </c>
      <c r="D10" s="4">
        <f>247/(C10/12)</f>
        <v>12</v>
      </c>
      <c r="E10" s="6">
        <v>92605.98</v>
      </c>
    </row>
    <row r="11" spans="1:6" x14ac:dyDescent="0.25">
      <c r="A11" s="4" t="s">
        <v>11</v>
      </c>
      <c r="B11" s="5">
        <v>108416.85</v>
      </c>
      <c r="C11" s="4">
        <v>247</v>
      </c>
      <c r="D11" s="4">
        <f>247/(C11/12)</f>
        <v>12</v>
      </c>
      <c r="E11" s="6">
        <v>108416.85</v>
      </c>
    </row>
    <row r="12" spans="1:6" x14ac:dyDescent="0.25">
      <c r="A12" s="4" t="s">
        <v>10</v>
      </c>
      <c r="B12" s="5">
        <v>102174.86</v>
      </c>
      <c r="C12" s="4">
        <v>247</v>
      </c>
      <c r="D12" s="5">
        <f>107/(C12/12)</f>
        <v>5.1983805668016201</v>
      </c>
      <c r="E12" s="6">
        <v>102174.86</v>
      </c>
    </row>
  </sheetData>
  <mergeCells count="3">
    <mergeCell ref="A2:F2"/>
    <mergeCell ref="A3:F3"/>
    <mergeCell ref="A4:F4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56D1-4EAC-46C6-AFA4-536719A39200}">
  <sheetPr>
    <pageSetUpPr fitToPage="1"/>
  </sheetPr>
  <dimension ref="A2:F12"/>
  <sheetViews>
    <sheetView workbookViewId="0">
      <selection activeCell="B8" sqref="B8"/>
    </sheetView>
  </sheetViews>
  <sheetFormatPr defaultRowHeight="15" x14ac:dyDescent="0.25"/>
  <cols>
    <col min="1" max="1" width="33" bestFit="1" customWidth="1"/>
    <col min="2" max="2" width="47.85546875" bestFit="1" customWidth="1"/>
    <col min="3" max="4" width="17.85546875" hidden="1" customWidth="1"/>
    <col min="5" max="5" width="19.28515625" hidden="1" customWidth="1"/>
    <col min="6" max="6" width="21.140625" customWidth="1"/>
  </cols>
  <sheetData>
    <row r="2" spans="1:6" x14ac:dyDescent="0.25">
      <c r="A2" s="8" t="s">
        <v>0</v>
      </c>
      <c r="B2" s="8"/>
      <c r="C2" s="8"/>
      <c r="D2" s="8"/>
      <c r="E2" s="8"/>
      <c r="F2" s="8"/>
    </row>
    <row r="3" spans="1:6" x14ac:dyDescent="0.25">
      <c r="A3" s="8" t="s">
        <v>1</v>
      </c>
      <c r="B3" s="8"/>
      <c r="C3" s="8"/>
      <c r="D3" s="8"/>
      <c r="E3" s="8"/>
      <c r="F3" s="8"/>
    </row>
    <row r="4" spans="1:6" x14ac:dyDescent="0.25">
      <c r="A4" s="8" t="s">
        <v>2</v>
      </c>
      <c r="B4" s="8"/>
      <c r="C4" s="8"/>
      <c r="D4" s="8"/>
      <c r="E4" s="8"/>
      <c r="F4" s="8"/>
    </row>
    <row r="5" spans="1:6" x14ac:dyDescent="0.25">
      <c r="B5" s="1" t="s">
        <v>18</v>
      </c>
    </row>
    <row r="7" spans="1:6" s="3" customFormat="1" ht="105" x14ac:dyDescent="0.25">
      <c r="A7" s="2" t="s">
        <v>4</v>
      </c>
      <c r="B7" s="2" t="s">
        <v>20</v>
      </c>
      <c r="C7" s="2" t="s">
        <v>5</v>
      </c>
      <c r="D7" s="2" t="s">
        <v>6</v>
      </c>
      <c r="E7" s="2" t="s">
        <v>19</v>
      </c>
    </row>
    <row r="8" spans="1:6" x14ac:dyDescent="0.25">
      <c r="A8" s="4" t="s">
        <v>8</v>
      </c>
      <c r="B8" s="5">
        <v>134385.17833333332</v>
      </c>
      <c r="C8" s="4">
        <v>247</v>
      </c>
      <c r="D8" s="4">
        <f>247/(C8/12)</f>
        <v>12</v>
      </c>
      <c r="E8" s="6">
        <f>B8/D8</f>
        <v>11198.764861111109</v>
      </c>
    </row>
    <row r="9" spans="1:6" x14ac:dyDescent="0.25">
      <c r="A9" s="4" t="s">
        <v>9</v>
      </c>
      <c r="B9" s="5">
        <v>88584.116666666654</v>
      </c>
      <c r="C9" s="4">
        <v>247</v>
      </c>
      <c r="D9" s="4">
        <f t="shared" ref="D9:D11" si="0">247/(C9/12)</f>
        <v>12</v>
      </c>
      <c r="E9" s="6">
        <f t="shared" ref="E9:E12" si="1">B9/D9</f>
        <v>7382.0097222222212</v>
      </c>
    </row>
    <row r="10" spans="1:6" x14ac:dyDescent="0.25">
      <c r="A10" s="4" t="s">
        <v>10</v>
      </c>
      <c r="B10" s="5">
        <v>90537.056666666656</v>
      </c>
      <c r="C10" s="4">
        <v>247</v>
      </c>
      <c r="D10" s="4">
        <f t="shared" si="0"/>
        <v>12</v>
      </c>
      <c r="E10" s="6">
        <f t="shared" si="1"/>
        <v>7544.7547222222211</v>
      </c>
    </row>
    <row r="11" spans="1:6" x14ac:dyDescent="0.25">
      <c r="A11" s="4" t="s">
        <v>11</v>
      </c>
      <c r="B11" s="5">
        <v>98457.694166666668</v>
      </c>
      <c r="C11" s="4">
        <v>247</v>
      </c>
      <c r="D11" s="4">
        <f t="shared" si="0"/>
        <v>12</v>
      </c>
      <c r="E11" s="6">
        <f t="shared" si="1"/>
        <v>8204.8078472222223</v>
      </c>
    </row>
    <row r="12" spans="1:6" x14ac:dyDescent="0.25">
      <c r="A12" s="4" t="s">
        <v>10</v>
      </c>
      <c r="B12" s="5">
        <v>109493.80728971961</v>
      </c>
      <c r="C12" s="4">
        <v>247</v>
      </c>
      <c r="D12" s="5">
        <f>107/(C12/12)</f>
        <v>5.1983805668016201</v>
      </c>
      <c r="E12" s="6">
        <f t="shared" si="1"/>
        <v>21063.061059626743</v>
      </c>
    </row>
  </sheetData>
  <mergeCells count="3">
    <mergeCell ref="A2:F2"/>
    <mergeCell ref="A3:F3"/>
    <mergeCell ref="A4:F4"/>
  </mergeCells>
  <pageMargins left="0.7" right="0.7" top="0.75" bottom="0.75" header="0.3" footer="0.3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FA1F-882A-4C2C-87D0-178F468C6BA6}">
  <sheetPr>
    <pageSetUpPr fitToPage="1"/>
  </sheetPr>
  <dimension ref="A2:F13"/>
  <sheetViews>
    <sheetView workbookViewId="0">
      <selection activeCell="B8" sqref="B8"/>
    </sheetView>
  </sheetViews>
  <sheetFormatPr defaultRowHeight="15" x14ac:dyDescent="0.25"/>
  <cols>
    <col min="1" max="1" width="33" bestFit="1" customWidth="1"/>
    <col min="2" max="2" width="47.85546875" bestFit="1" customWidth="1"/>
    <col min="3" max="4" width="17.85546875" hidden="1" customWidth="1"/>
    <col min="5" max="5" width="19.28515625" hidden="1" customWidth="1"/>
    <col min="6" max="6" width="21.140625" customWidth="1"/>
  </cols>
  <sheetData>
    <row r="2" spans="1:6" x14ac:dyDescent="0.25">
      <c r="A2" s="8" t="s">
        <v>0</v>
      </c>
      <c r="B2" s="8"/>
      <c r="C2" s="8"/>
      <c r="D2" s="8"/>
      <c r="E2" s="8"/>
      <c r="F2" s="8"/>
    </row>
    <row r="3" spans="1:6" x14ac:dyDescent="0.25">
      <c r="A3" s="8" t="s">
        <v>1</v>
      </c>
      <c r="B3" s="8"/>
      <c r="C3" s="8"/>
      <c r="D3" s="8"/>
      <c r="E3" s="8"/>
      <c r="F3" s="8"/>
    </row>
    <row r="4" spans="1:6" x14ac:dyDescent="0.25">
      <c r="A4" s="8" t="s">
        <v>2</v>
      </c>
      <c r="B4" s="8"/>
      <c r="C4" s="8"/>
      <c r="D4" s="8"/>
      <c r="E4" s="8"/>
      <c r="F4" s="8"/>
    </row>
    <row r="5" spans="1:6" x14ac:dyDescent="0.25">
      <c r="B5" s="1" t="s">
        <v>16</v>
      </c>
    </row>
    <row r="7" spans="1:6" s="3" customFormat="1" ht="105" x14ac:dyDescent="0.25">
      <c r="A7" s="2" t="s">
        <v>4</v>
      </c>
      <c r="B7" s="2" t="s">
        <v>20</v>
      </c>
      <c r="C7" s="2" t="s">
        <v>5</v>
      </c>
      <c r="D7" s="2" t="s">
        <v>6</v>
      </c>
      <c r="E7" s="2" t="s">
        <v>17</v>
      </c>
    </row>
    <row r="8" spans="1:6" x14ac:dyDescent="0.25">
      <c r="A8" s="4" t="s">
        <v>8</v>
      </c>
      <c r="B8" s="5">
        <v>128812.92705635491</v>
      </c>
      <c r="C8" s="4">
        <v>247</v>
      </c>
      <c r="D8" s="5">
        <f>139/(C8/12)</f>
        <v>6.7530364372469638</v>
      </c>
      <c r="E8" s="6">
        <f>B8/D8</f>
        <v>19074.815937002193</v>
      </c>
    </row>
    <row r="9" spans="1:6" x14ac:dyDescent="0.25">
      <c r="A9" s="4" t="s">
        <v>8</v>
      </c>
      <c r="B9" s="5">
        <v>79379.23989247311</v>
      </c>
      <c r="C9" s="4">
        <v>247</v>
      </c>
      <c r="D9" s="5">
        <f>93/(C9/12)</f>
        <v>4.5182186234817818</v>
      </c>
      <c r="E9" s="6">
        <f t="shared" ref="E9:E13" si="0">B9/D9</f>
        <v>17568.702736058116</v>
      </c>
    </row>
    <row r="10" spans="1:6" x14ac:dyDescent="0.25">
      <c r="A10" s="4" t="s">
        <v>9</v>
      </c>
      <c r="B10" s="5">
        <v>80506.077499999999</v>
      </c>
      <c r="C10" s="4">
        <v>247</v>
      </c>
      <c r="D10" s="4">
        <f>247/(C10/12)</f>
        <v>12</v>
      </c>
      <c r="E10" s="6">
        <f t="shared" si="0"/>
        <v>6708.8397916666663</v>
      </c>
    </row>
    <row r="11" spans="1:6" x14ac:dyDescent="0.25">
      <c r="A11" s="4" t="s">
        <v>10</v>
      </c>
      <c r="B11" s="5">
        <v>95074.565833333341</v>
      </c>
      <c r="C11" s="4">
        <v>247</v>
      </c>
      <c r="D11" s="4">
        <f t="shared" ref="D11:D13" si="1">247/(C11/12)</f>
        <v>12</v>
      </c>
      <c r="E11" s="6">
        <f t="shared" si="0"/>
        <v>7922.8804861111121</v>
      </c>
    </row>
    <row r="12" spans="1:6" x14ac:dyDescent="0.25">
      <c r="A12" s="4" t="s">
        <v>11</v>
      </c>
      <c r="B12" s="5">
        <v>90387.484166666676</v>
      </c>
      <c r="C12" s="4">
        <v>247</v>
      </c>
      <c r="D12" s="4">
        <f t="shared" si="1"/>
        <v>12</v>
      </c>
      <c r="E12" s="6">
        <f t="shared" si="0"/>
        <v>7532.2903472222233</v>
      </c>
    </row>
    <row r="13" spans="1:6" x14ac:dyDescent="0.25">
      <c r="A13" s="4" t="s">
        <v>10</v>
      </c>
      <c r="B13" s="5">
        <v>113281.10666666667</v>
      </c>
      <c r="C13" s="4">
        <v>247</v>
      </c>
      <c r="D13" s="4">
        <f t="shared" si="1"/>
        <v>12</v>
      </c>
      <c r="E13" s="6">
        <f t="shared" si="0"/>
        <v>9440.0922222222234</v>
      </c>
    </row>
  </sheetData>
  <mergeCells count="3">
    <mergeCell ref="A2:F2"/>
    <mergeCell ref="A3:F3"/>
    <mergeCell ref="A4:F4"/>
  </mergeCells>
  <pageMargins left="0.7" right="0.7" top="0.75" bottom="0.75" header="0.3" footer="0.3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C9BC-D887-4CBB-9F76-8B8E47208C6F}">
  <sheetPr>
    <pageSetUpPr fitToPage="1"/>
  </sheetPr>
  <dimension ref="A2:F15"/>
  <sheetViews>
    <sheetView workbookViewId="0">
      <selection activeCell="B8" sqref="B8"/>
    </sheetView>
  </sheetViews>
  <sheetFormatPr defaultRowHeight="15" x14ac:dyDescent="0.25"/>
  <cols>
    <col min="1" max="1" width="49.140625" customWidth="1"/>
    <col min="2" max="2" width="47.85546875" bestFit="1" customWidth="1"/>
    <col min="3" max="4" width="17.85546875" hidden="1" customWidth="1"/>
    <col min="5" max="5" width="19.28515625" hidden="1" customWidth="1"/>
    <col min="6" max="6" width="21.140625" customWidth="1"/>
  </cols>
  <sheetData>
    <row r="2" spans="1:6" x14ac:dyDescent="0.25">
      <c r="A2" s="8" t="s">
        <v>0</v>
      </c>
      <c r="B2" s="8"/>
      <c r="C2" s="8"/>
      <c r="D2" s="8"/>
      <c r="E2" s="8"/>
      <c r="F2" s="8"/>
    </row>
    <row r="3" spans="1:6" x14ac:dyDescent="0.25">
      <c r="A3" s="8" t="s">
        <v>1</v>
      </c>
      <c r="B3" s="8"/>
      <c r="C3" s="8"/>
      <c r="D3" s="8"/>
      <c r="E3" s="8"/>
      <c r="F3" s="8"/>
    </row>
    <row r="4" spans="1:6" x14ac:dyDescent="0.25">
      <c r="A4" s="8" t="s">
        <v>2</v>
      </c>
      <c r="B4" s="8"/>
      <c r="C4" s="8"/>
      <c r="D4" s="8"/>
      <c r="E4" s="8"/>
      <c r="F4" s="8"/>
    </row>
    <row r="5" spans="1:6" x14ac:dyDescent="0.25">
      <c r="B5" s="1" t="s">
        <v>14</v>
      </c>
    </row>
    <row r="7" spans="1:6" s="3" customFormat="1" ht="105" x14ac:dyDescent="0.25">
      <c r="A7" s="2" t="s">
        <v>4</v>
      </c>
      <c r="B7" s="2" t="s">
        <v>20</v>
      </c>
      <c r="C7" s="2" t="s">
        <v>5</v>
      </c>
      <c r="D7" s="2" t="s">
        <v>6</v>
      </c>
      <c r="E7" s="2" t="s">
        <v>15</v>
      </c>
    </row>
    <row r="8" spans="1:6" x14ac:dyDescent="0.25">
      <c r="A8" s="4" t="s">
        <v>8</v>
      </c>
      <c r="B8" s="5">
        <v>92828.971666666665</v>
      </c>
      <c r="C8" s="4">
        <v>246</v>
      </c>
      <c r="D8" s="4">
        <f>246/(C8/12)</f>
        <v>12</v>
      </c>
      <c r="E8" s="6">
        <f>B8/D8</f>
        <v>7735.747638888889</v>
      </c>
    </row>
    <row r="9" spans="1:6" x14ac:dyDescent="0.25">
      <c r="A9" s="4" t="s">
        <v>9</v>
      </c>
      <c r="B9" s="5">
        <v>77482.976982758613</v>
      </c>
      <c r="C9" s="4">
        <v>246</v>
      </c>
      <c r="D9" s="5">
        <f>174/(C9/12)</f>
        <v>8.4878048780487809</v>
      </c>
      <c r="E9" s="6">
        <f t="shared" ref="E9:E14" si="0">B9/D9</f>
        <v>9128.7415410721351</v>
      </c>
    </row>
    <row r="10" spans="1:6" x14ac:dyDescent="0.25">
      <c r="A10" s="4" t="s">
        <v>9</v>
      </c>
      <c r="B10" s="5">
        <v>82282.900000000009</v>
      </c>
      <c r="C10" s="4">
        <v>246</v>
      </c>
      <c r="D10" s="5">
        <f>50/(C10/12)</f>
        <v>2.4390243902439024</v>
      </c>
      <c r="E10" s="6">
        <f t="shared" si="0"/>
        <v>33735.989000000001</v>
      </c>
    </row>
    <row r="11" spans="1:6" x14ac:dyDescent="0.25">
      <c r="A11" s="4" t="s">
        <v>10</v>
      </c>
      <c r="B11" s="5">
        <v>63469.684679487182</v>
      </c>
      <c r="C11" s="4">
        <v>246</v>
      </c>
      <c r="D11" s="5">
        <f>78/(C11/12)</f>
        <v>3.8048780487804876</v>
      </c>
      <c r="E11" s="6">
        <f t="shared" si="0"/>
        <v>16681.135076019069</v>
      </c>
    </row>
    <row r="12" spans="1:6" x14ac:dyDescent="0.25">
      <c r="A12" s="4" t="s">
        <v>10</v>
      </c>
      <c r="B12" s="5">
        <v>79936.159166666665</v>
      </c>
      <c r="C12" s="4">
        <v>246</v>
      </c>
      <c r="D12" s="4">
        <f>246/(C12/12)</f>
        <v>12</v>
      </c>
      <c r="E12" s="6">
        <f t="shared" si="0"/>
        <v>6661.346597222222</v>
      </c>
    </row>
    <row r="13" spans="1:6" x14ac:dyDescent="0.25">
      <c r="A13" s="4" t="s">
        <v>11</v>
      </c>
      <c r="B13" s="5">
        <v>71591.499488188972</v>
      </c>
      <c r="C13" s="4">
        <v>246</v>
      </c>
      <c r="D13" s="5">
        <f>127/(C13/12)</f>
        <v>6.1951219512195124</v>
      </c>
      <c r="E13" s="6">
        <f t="shared" si="0"/>
        <v>11556.10818510137</v>
      </c>
    </row>
    <row r="14" spans="1:6" x14ac:dyDescent="0.25">
      <c r="A14" s="4" t="s">
        <v>10</v>
      </c>
      <c r="B14" s="5">
        <v>80986.199693877556</v>
      </c>
      <c r="C14" s="4">
        <v>246</v>
      </c>
      <c r="D14" s="5">
        <f>49/(C14/12)</f>
        <v>2.3902439024390243</v>
      </c>
      <c r="E14" s="6">
        <f t="shared" si="0"/>
        <v>33881.981504581425</v>
      </c>
    </row>
    <row r="15" spans="1:6" ht="16.5" customHeight="1" x14ac:dyDescent="0.25"/>
  </sheetData>
  <mergeCells count="3">
    <mergeCell ref="A2:F2"/>
    <mergeCell ref="A3:F3"/>
    <mergeCell ref="A4:F4"/>
  </mergeCells>
  <pageMargins left="0.7" right="0.7" top="0.75" bottom="0.75" header="0.3" footer="0.3"/>
  <pageSetup paperSize="9" scale="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A75C1-ADDC-48F0-A967-7034C307839E}">
  <sheetPr>
    <pageSetUpPr fitToPage="1"/>
  </sheetPr>
  <dimension ref="A4:F13"/>
  <sheetViews>
    <sheetView workbookViewId="0">
      <selection activeCell="B10" sqref="B10"/>
    </sheetView>
  </sheetViews>
  <sheetFormatPr defaultRowHeight="15" x14ac:dyDescent="0.25"/>
  <cols>
    <col min="1" max="1" width="39.140625" customWidth="1"/>
    <col min="2" max="2" width="25.7109375" bestFit="1" customWidth="1"/>
    <col min="3" max="5" width="25.7109375" hidden="1" customWidth="1"/>
    <col min="6" max="6" width="27" customWidth="1"/>
  </cols>
  <sheetData>
    <row r="4" spans="1:6" x14ac:dyDescent="0.25">
      <c r="A4" s="8" t="s">
        <v>0</v>
      </c>
      <c r="B4" s="8"/>
      <c r="C4" s="8"/>
      <c r="D4" s="8"/>
      <c r="E4" s="8"/>
      <c r="F4" s="8"/>
    </row>
    <row r="5" spans="1:6" x14ac:dyDescent="0.25">
      <c r="A5" s="8" t="s">
        <v>1</v>
      </c>
      <c r="B5" s="8"/>
      <c r="C5" s="8"/>
      <c r="D5" s="8"/>
      <c r="E5" s="8"/>
      <c r="F5" s="8"/>
    </row>
    <row r="6" spans="1:6" x14ac:dyDescent="0.25">
      <c r="A6" s="8" t="s">
        <v>2</v>
      </c>
      <c r="B6" s="8"/>
      <c r="C6" s="8"/>
      <c r="D6" s="8"/>
      <c r="E6" s="8"/>
      <c r="F6" s="8"/>
    </row>
    <row r="7" spans="1:6" x14ac:dyDescent="0.25">
      <c r="B7" s="7" t="s">
        <v>12</v>
      </c>
    </row>
    <row r="9" spans="1:6" s="3" customFormat="1" ht="75" x14ac:dyDescent="0.25">
      <c r="A9" s="2" t="s">
        <v>4</v>
      </c>
      <c r="B9" s="2" t="s">
        <v>20</v>
      </c>
      <c r="C9" s="2" t="s">
        <v>5</v>
      </c>
      <c r="D9" s="2" t="s">
        <v>6</v>
      </c>
      <c r="E9" s="2" t="s">
        <v>13</v>
      </c>
    </row>
    <row r="10" spans="1:6" x14ac:dyDescent="0.25">
      <c r="A10" s="4" t="s">
        <v>8</v>
      </c>
      <c r="B10" s="5">
        <v>81966.83253490401</v>
      </c>
      <c r="C10" s="4">
        <v>247</v>
      </c>
      <c r="D10" s="5">
        <f>191/(C10/12)</f>
        <v>9.2793522267206487</v>
      </c>
      <c r="E10" s="6">
        <f>B10/D10</f>
        <v>8833.2494049394809</v>
      </c>
    </row>
    <row r="11" spans="1:6" x14ac:dyDescent="0.25">
      <c r="A11" s="4" t="s">
        <v>9</v>
      </c>
      <c r="B11" s="5">
        <v>77605.882249999995</v>
      </c>
      <c r="C11" s="4">
        <v>247</v>
      </c>
      <c r="D11" s="5">
        <f>190/(C11/12)</f>
        <v>9.2307692307692317</v>
      </c>
      <c r="E11" s="6">
        <f t="shared" ref="E11:E13" si="0">B11/D11</f>
        <v>8407.3039104166655</v>
      </c>
    </row>
    <row r="12" spans="1:6" x14ac:dyDescent="0.25">
      <c r="A12" s="4" t="s">
        <v>10</v>
      </c>
      <c r="B12" s="5">
        <v>80967.204635416667</v>
      </c>
      <c r="C12" s="4">
        <v>247</v>
      </c>
      <c r="D12" s="5">
        <f>16/(C12/12)</f>
        <v>0.77732793522267207</v>
      </c>
      <c r="E12" s="6">
        <f t="shared" si="0"/>
        <v>104160.93512993706</v>
      </c>
    </row>
    <row r="13" spans="1:6" x14ac:dyDescent="0.25">
      <c r="A13" s="4" t="s">
        <v>10</v>
      </c>
      <c r="B13" s="5">
        <v>63855.594953703701</v>
      </c>
      <c r="C13" s="4">
        <v>247</v>
      </c>
      <c r="D13" s="5">
        <f>144/(247/12)</f>
        <v>6.9959514170040489</v>
      </c>
      <c r="E13" s="6">
        <f t="shared" si="0"/>
        <v>9127.5069175722292</v>
      </c>
    </row>
  </sheetData>
  <mergeCells count="3">
    <mergeCell ref="A4:F4"/>
    <mergeCell ref="A5:F5"/>
    <mergeCell ref="A6:F6"/>
  </mergeCells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2022</vt:lpstr>
      <vt:lpstr>2021</vt:lpstr>
      <vt:lpstr>2020</vt:lpstr>
      <vt:lpstr>2019</vt:lpstr>
      <vt:lpstr>2018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</dc:creator>
  <cp:lastModifiedBy>Елена Витальевна</cp:lastModifiedBy>
  <dcterms:created xsi:type="dcterms:W3CDTF">2023-12-19T08:20:14Z</dcterms:created>
  <dcterms:modified xsi:type="dcterms:W3CDTF">2023-12-19T09:22:55Z</dcterms:modified>
</cp:coreProperties>
</file>